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ffeb802cbc62da/Desktop/Dougherty Lake 2022/1.12.22 Trustee Meeting/"/>
    </mc:Choice>
  </mc:AlternateContent>
  <xr:revisionPtr revIDLastSave="0" documentId="8_{DB564411-A32C-4022-8284-DD7BF782524A}" xr6:coauthVersionLast="47" xr6:coauthVersionMax="47" xr10:uidLastSave="{00000000-0000-0000-0000-000000000000}"/>
  <bookViews>
    <workbookView xWindow="-90" yWindow="-90" windowWidth="16380" windowHeight="10380" xr2:uid="{081760BF-8F4C-6345-91D5-D16CC5A7AAAF}"/>
  </bookViews>
  <sheets>
    <sheet name="2022 Budget Request" sheetId="8" r:id="rId1"/>
    <sheet name="2021 Exp Greenwood and Daniel" sheetId="7" r:id="rId2"/>
    <sheet name="Contractors Vendors" sheetId="3" r:id="rId3"/>
    <sheet name="2021 Requested Landscape Budget" sheetId="5" r:id="rId4"/>
  </sheets>
  <definedNames>
    <definedName name="GG2021ProposalTotal">#REF!</definedName>
    <definedName name="PHASE1">#REF!</definedName>
    <definedName name="PHASE2">#REF!</definedName>
    <definedName name="_xlnm.Print_Titles" localSheetId="1">'2021 Exp Greenwood and Daniel'!$1:$2</definedName>
    <definedName name="_xlnm.Print_Titles" localSheetId="0">'2022 Budget Request'!$2:$3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8" l="1"/>
  <c r="K41" i="8"/>
  <c r="L41" i="8" s="1"/>
  <c r="L43" i="8" s="1"/>
  <c r="F43" i="8"/>
  <c r="F31" i="8"/>
  <c r="F23" i="8"/>
  <c r="F14" i="8"/>
  <c r="F6" i="8"/>
  <c r="K13" i="8"/>
  <c r="L13" i="8" s="1"/>
  <c r="K27" i="8"/>
  <c r="L27" i="8" s="1"/>
  <c r="K21" i="8"/>
  <c r="L21" i="8" s="1"/>
  <c r="K20" i="8"/>
  <c r="L20" i="8" s="1"/>
  <c r="K18" i="8"/>
  <c r="L18" i="8" s="1"/>
  <c r="K5" i="8"/>
  <c r="L5" i="8" s="1"/>
  <c r="J31" i="8"/>
  <c r="K28" i="8"/>
  <c r="L28" i="8" s="1"/>
  <c r="K12" i="8"/>
  <c r="L12" i="8" s="1"/>
  <c r="K11" i="8"/>
  <c r="L11" i="8" s="1"/>
  <c r="K10" i="8"/>
  <c r="L10" i="8" s="1"/>
  <c r="K9" i="8"/>
  <c r="L9" i="8" s="1"/>
  <c r="K4" i="8"/>
  <c r="L4" i="8" s="1"/>
  <c r="J23" i="8"/>
  <c r="J14" i="8"/>
  <c r="J6" i="8"/>
  <c r="E36" i="7"/>
  <c r="E26" i="7"/>
  <c r="E19" i="7"/>
  <c r="E13" i="7"/>
  <c r="E5" i="7"/>
  <c r="K43" i="8" l="1"/>
  <c r="F33" i="8"/>
  <c r="F45" i="8" s="1"/>
  <c r="L31" i="8"/>
  <c r="K23" i="8"/>
  <c r="L14" i="8"/>
  <c r="J33" i="8"/>
  <c r="J45" i="8" s="1"/>
  <c r="K31" i="8"/>
  <c r="K14" i="8"/>
  <c r="L23" i="8"/>
  <c r="L6" i="8"/>
  <c r="E28" i="7"/>
  <c r="E38" i="7" s="1"/>
  <c r="J11" i="5"/>
  <c r="L8" i="5"/>
  <c r="L11" i="5" s="1"/>
  <c r="L9" i="5"/>
  <c r="G17" i="5"/>
  <c r="G11" i="5"/>
  <c r="F11" i="5"/>
  <c r="L33" i="8" l="1"/>
  <c r="L45" i="8" s="1"/>
  <c r="K33" i="8"/>
  <c r="K45" i="8" s="1"/>
  <c r="G19" i="5"/>
</calcChain>
</file>

<file path=xl/sharedStrings.xml><?xml version="1.0" encoding="utf-8"?>
<sst xmlns="http://schemas.openxmlformats.org/spreadsheetml/2006/main" count="203" uniqueCount="115">
  <si>
    <t>Landscape Budget - 2021</t>
  </si>
  <si>
    <t>Bergfeld Recreation</t>
  </si>
  <si>
    <t>Dale Sign</t>
  </si>
  <si>
    <t>ITEM</t>
  </si>
  <si>
    <t>COMMENTS</t>
  </si>
  <si>
    <t>Budget</t>
  </si>
  <si>
    <t>Committed (contracted)</t>
  </si>
  <si>
    <t>LSK Comments</t>
  </si>
  <si>
    <t>Period of Performance</t>
  </si>
  <si>
    <t>Company</t>
  </si>
  <si>
    <t>Install 1 Pyarmidala Boxwood</t>
  </si>
  <si>
    <t>The Greenwood Group, LLC</t>
  </si>
  <si>
    <t>yes</t>
  </si>
  <si>
    <t>Proposal dated 11/4/2020, Accepted 1/6/2021</t>
  </si>
  <si>
    <t>?</t>
  </si>
  <si>
    <t>Lake, New Irrigation System</t>
  </si>
  <si>
    <t>Proposal Dated 12/1/202, Accepted 1/6/2021</t>
  </si>
  <si>
    <t>Front Entrance, Irrigation Enhancements, Additional Zone</t>
  </si>
  <si>
    <t>Proposal Dated 11/9/2020, Accepted 1/6/2021</t>
  </si>
  <si>
    <t>Install 3 Heritage River Birch, east side of Lake with deer fencing</t>
  </si>
  <si>
    <t>Proposal Dated 11/5/2020, Accepted 1/6/2021</t>
  </si>
  <si>
    <t>Contract Value</t>
  </si>
  <si>
    <t>Annual Landscape</t>
  </si>
  <si>
    <t>Proposal Dated 1/02/2020, Accepted 1/4/2021</t>
  </si>
  <si>
    <t>1 year</t>
  </si>
  <si>
    <t>billed per occurrence of 10 equal installments</t>
  </si>
  <si>
    <t>Fontana Paving</t>
  </si>
  <si>
    <t>Repair Basketball court</t>
  </si>
  <si>
    <t>Benches at Playground and Lake</t>
  </si>
  <si>
    <t>remaining balance due</t>
  </si>
  <si>
    <t>4/1/2021, Spoke with Bob Dutton, they will repair and patch the hole within the next 2 weeks, patch sits for 2 weeks, then they will seal the court</t>
  </si>
  <si>
    <t>Contract signed 2/4/2021, Proposal No 200649</t>
  </si>
  <si>
    <t>Contractor Name</t>
  </si>
  <si>
    <t>Phone</t>
  </si>
  <si>
    <t>POC</t>
  </si>
  <si>
    <t>Service Provided</t>
  </si>
  <si>
    <t>D&amp;S Fencing Co. Inc</t>
  </si>
  <si>
    <t>Address</t>
  </si>
  <si>
    <t>636-937-8300</t>
  </si>
  <si>
    <t>2800 Sunnyside Road, Festus, MO  63028</t>
  </si>
  <si>
    <t>Patricia A Schaeffer, President</t>
  </si>
  <si>
    <t>Cost</t>
  </si>
  <si>
    <t>June 2020 removed guardrail at lake</t>
  </si>
  <si>
    <t xml:space="preserve">Date </t>
  </si>
  <si>
    <t>Irrigation</t>
  </si>
  <si>
    <t>Grounds</t>
  </si>
  <si>
    <t>Invoice No.</t>
  </si>
  <si>
    <t>Misc</t>
  </si>
  <si>
    <t>Front Entrance</t>
  </si>
  <si>
    <t>Irrigation Subtotal</t>
  </si>
  <si>
    <t>Misc Subtotal</t>
  </si>
  <si>
    <t>314-966-2620</t>
  </si>
  <si>
    <t>13652 Manchester Raod, ST. 63131</t>
  </si>
  <si>
    <t>Patrick Smith</t>
  </si>
  <si>
    <t>signs at playground</t>
  </si>
  <si>
    <t>Lake Grate Cleanng</t>
  </si>
  <si>
    <t>Committed Contracts Subtotal</t>
  </si>
  <si>
    <t>Committed Contracts</t>
  </si>
  <si>
    <t>Estimated Items</t>
  </si>
  <si>
    <t>as required (est 6 occurences, $75 each)</t>
  </si>
  <si>
    <t>Replace Basketball pole and backboard at playground</t>
  </si>
  <si>
    <t>TBD</t>
  </si>
  <si>
    <t>Cul-de-sac new plantngs</t>
  </si>
  <si>
    <t>as required (8 cul de sacs, $500 each estimate)</t>
  </si>
  <si>
    <t>Estimated Items Subtotal</t>
  </si>
  <si>
    <t>Landscape Budget Total</t>
  </si>
  <si>
    <t>March Landscape Maintenance</t>
  </si>
  <si>
    <t>April Landscape Maintenance</t>
  </si>
  <si>
    <t>Misc Invoices</t>
  </si>
  <si>
    <t>Fontana Contracting (1st installment, cut and fill sunken area at playground)</t>
  </si>
  <si>
    <t>Grand Total</t>
  </si>
  <si>
    <t>Drainage Grate Clean up</t>
  </si>
  <si>
    <t>Boxwood Shrub Installation</t>
  </si>
  <si>
    <t>3 River Birch Trees Installation</t>
  </si>
  <si>
    <t>May Landscape Maintenance</t>
  </si>
  <si>
    <t>Completed, invoice 24321 4/24/2021</t>
  </si>
  <si>
    <t>Jason Grissom, Client Relations Manager, 314-226-7768, Inv 24320 4/24/2021 completed</t>
  </si>
  <si>
    <t>Revised Budget</t>
  </si>
  <si>
    <t>Performed</t>
  </si>
  <si>
    <t>not doing</t>
  </si>
  <si>
    <t>performed</t>
  </si>
  <si>
    <t>Remaining</t>
  </si>
  <si>
    <t>Greenwoood</t>
  </si>
  <si>
    <t>Fontana Contracting</t>
  </si>
  <si>
    <t>Daniel's Landscaping</t>
  </si>
  <si>
    <t>June thru November</t>
  </si>
  <si>
    <t>Irrigations Services</t>
  </si>
  <si>
    <t>Winterize</t>
  </si>
  <si>
    <t xml:space="preserve"> Grounds Subtotal</t>
  </si>
  <si>
    <t xml:space="preserve"> Front Entrance Subtotal</t>
  </si>
  <si>
    <t>Lisa</t>
  </si>
  <si>
    <t>Pernnials</t>
  </si>
  <si>
    <t>Fall Mums and Decorations</t>
  </si>
  <si>
    <t>est</t>
  </si>
  <si>
    <t>Landscape 2021 Invoices</t>
  </si>
  <si>
    <t>314-724-7527</t>
  </si>
  <si>
    <t>802 Nirk Avenue, Kirkwood, MO  63122</t>
  </si>
  <si>
    <t>Daniel Reyes</t>
  </si>
  <si>
    <t>landscaping</t>
  </si>
  <si>
    <t>Benches at Lake (remaining balance)</t>
  </si>
  <si>
    <t>Landscape Total 2020 Expenses</t>
  </si>
  <si>
    <t>Inflation factor 5%</t>
  </si>
  <si>
    <t>2022 Request</t>
  </si>
  <si>
    <t>Season Turn On</t>
  </si>
  <si>
    <t>Mulch area around birch trees, tie them together with mulch</t>
  </si>
  <si>
    <t>Cul de sacs -- new plants (3 cul de sacs , est 10 plants each at $35 each, labor to remove and plant new, est $1,400 each</t>
  </si>
  <si>
    <t>Annuals</t>
  </si>
  <si>
    <t>2022 Additional Service</t>
  </si>
  <si>
    <t xml:space="preserve">Additional Mulch </t>
  </si>
  <si>
    <t>2021 Service</t>
  </si>
  <si>
    <t>Briar Fork Culvert Clean Up (3 times, at $150)</t>
  </si>
  <si>
    <t>Landscape Total 2021 Expenses</t>
  </si>
  <si>
    <t>Landscape Total 2022 Expenses</t>
  </si>
  <si>
    <t>New Basketball backboard / net, installation</t>
  </si>
  <si>
    <t>2022 Landscape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</si>
</sst>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/d/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4" fontId="0" fillId="0" borderId="0" xfId="0" applyNumberForma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6" fontId="0" fillId="0" borderId="0" xfId="0" applyNumberFormat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center" vertical="top"/>
    </xf>
    <xf numFmtId="164" fontId="0" fillId="2" borderId="0" xfId="0" applyNumberFormat="1" applyFont="1" applyFill="1" applyAlignment="1">
      <alignment horizontal="center" vertical="top"/>
    </xf>
    <xf numFmtId="0" fontId="0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 wrapText="1"/>
    </xf>
    <xf numFmtId="164" fontId="1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0" borderId="0" xfId="0" applyFont="1" applyAlignment="1">
      <alignment vertical="top"/>
    </xf>
    <xf numFmtId="165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14" fontId="0" fillId="0" borderId="6" xfId="0" applyNumberFormat="1" applyBorder="1" applyAlignment="1">
      <alignment horizontal="center" vertical="top"/>
    </xf>
    <xf numFmtId="0" fontId="1" fillId="0" borderId="7" xfId="0" applyFont="1" applyBorder="1" applyAlignment="1">
      <alignment horizontal="right" vertical="top" wrapText="1"/>
    </xf>
    <xf numFmtId="164" fontId="1" fillId="0" borderId="7" xfId="0" applyNumberFormat="1" applyFon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0" fillId="0" borderId="4" xfId="0" applyBorder="1" applyAlignment="1">
      <alignment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top"/>
    </xf>
    <xf numFmtId="165" fontId="0" fillId="0" borderId="4" xfId="0" applyNumberFormat="1" applyBorder="1" applyAlignment="1">
      <alignment horizontal="center" vertical="top"/>
    </xf>
    <xf numFmtId="165" fontId="0" fillId="0" borderId="0" xfId="0" applyNumberForma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164" fontId="0" fillId="3" borderId="0" xfId="0" applyNumberForma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164" fontId="0" fillId="2" borderId="10" xfId="0" applyNumberFormat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 wrapText="1"/>
    </xf>
    <xf numFmtId="164" fontId="0" fillId="2" borderId="11" xfId="0" applyNumberForma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24F7-84DF-4E58-B785-1099CDEB7206}">
  <dimension ref="A1:L45"/>
  <sheetViews>
    <sheetView tabSelected="1" zoomScale="90" zoomScaleNormal="90" workbookViewId="0">
      <pane xSplit="10" ySplit="14" topLeftCell="K15" activePane="bottomRight" state="frozen"/>
      <selection pane="topRight" activeCell="K1" sqref="K1"/>
      <selection pane="bottomLeft" activeCell="A15" sqref="A15"/>
      <selection pane="bottomRight" activeCell="O8" sqref="O8"/>
    </sheetView>
  </sheetViews>
  <sheetFormatPr defaultColWidth="9" defaultRowHeight="16" x14ac:dyDescent="0.8"/>
  <cols>
    <col min="1" max="1" width="15.5" style="3" customWidth="1"/>
    <col min="2" max="2" width="24.75" style="3" hidden="1" customWidth="1"/>
    <col min="3" max="3" width="24.5" style="2" customWidth="1"/>
    <col min="4" max="4" width="7.875" style="32" customWidth="1"/>
    <col min="5" max="5" width="10" style="6" customWidth="1"/>
    <col min="6" max="6" width="9" style="10"/>
    <col min="7" max="7" width="7.25" style="6" customWidth="1"/>
    <col min="8" max="8" width="24.25" style="6" customWidth="1"/>
    <col min="9" max="9" width="21.75" style="18" customWidth="1"/>
    <col min="10" max="10" width="9" style="10"/>
    <col min="11" max="11" width="10.5" style="32" customWidth="1"/>
    <col min="12" max="12" width="13.5" style="75" customWidth="1"/>
    <col min="13" max="16384" width="9" style="3"/>
  </cols>
  <sheetData>
    <row r="1" spans="1:12" ht="32.75" thickBot="1" x14ac:dyDescent="0.95">
      <c r="H1" s="65"/>
      <c r="I1" s="86" t="s">
        <v>114</v>
      </c>
      <c r="J1" s="82"/>
      <c r="K1" s="83"/>
      <c r="L1" s="84"/>
    </row>
    <row r="2" spans="1:12" ht="32.75" thickBot="1" x14ac:dyDescent="0.95">
      <c r="A2" s="61"/>
      <c r="B2" s="61"/>
      <c r="C2" s="81" t="s">
        <v>94</v>
      </c>
      <c r="D2" s="62"/>
      <c r="E2" s="63"/>
      <c r="F2" s="64"/>
      <c r="H2" s="58" t="s">
        <v>109</v>
      </c>
      <c r="I2" s="85" t="s">
        <v>107</v>
      </c>
      <c r="J2" s="82"/>
      <c r="K2" s="86" t="s">
        <v>101</v>
      </c>
      <c r="L2" s="87" t="s">
        <v>102</v>
      </c>
    </row>
    <row r="3" spans="1:12" ht="32" x14ac:dyDescent="0.8">
      <c r="C3" s="4" t="s">
        <v>44</v>
      </c>
      <c r="D3" s="4" t="s">
        <v>46</v>
      </c>
      <c r="E3" s="5" t="s">
        <v>43</v>
      </c>
      <c r="F3" s="53" t="s">
        <v>41</v>
      </c>
      <c r="G3" s="5"/>
      <c r="H3" s="57" t="s">
        <v>44</v>
      </c>
      <c r="I3" s="37"/>
      <c r="J3" s="38" t="s">
        <v>41</v>
      </c>
      <c r="K3" s="69"/>
      <c r="L3" s="70"/>
    </row>
    <row r="4" spans="1:12" x14ac:dyDescent="0.8">
      <c r="A4" s="3" t="s">
        <v>86</v>
      </c>
      <c r="C4" s="18" t="s">
        <v>87</v>
      </c>
      <c r="E4" s="33">
        <v>44470</v>
      </c>
      <c r="F4" s="41">
        <v>180</v>
      </c>
      <c r="G4" s="33"/>
      <c r="H4" s="39" t="s">
        <v>87</v>
      </c>
      <c r="I4" s="40"/>
      <c r="J4" s="41">
        <v>180</v>
      </c>
      <c r="K4" s="71">
        <f>+J4*0.05</f>
        <v>9</v>
      </c>
      <c r="L4" s="72">
        <f>+J4+K4</f>
        <v>189</v>
      </c>
    </row>
    <row r="5" spans="1:12" x14ac:dyDescent="0.8">
      <c r="E5" s="33"/>
      <c r="F5" s="41"/>
      <c r="G5" s="33"/>
      <c r="H5" s="43"/>
      <c r="I5" s="44" t="s">
        <v>103</v>
      </c>
      <c r="J5" s="41">
        <v>180</v>
      </c>
      <c r="K5" s="71">
        <f>+J5*0.05</f>
        <v>9</v>
      </c>
      <c r="L5" s="72">
        <f>+J5+K5</f>
        <v>189</v>
      </c>
    </row>
    <row r="6" spans="1:12" ht="16.75" thickBot="1" x14ac:dyDescent="0.95">
      <c r="C6" s="21" t="s">
        <v>49</v>
      </c>
      <c r="E6" s="33"/>
      <c r="F6" s="53">
        <f>SUM(F4:F5)</f>
        <v>180</v>
      </c>
      <c r="G6" s="33"/>
      <c r="H6" s="45"/>
      <c r="I6" s="46" t="s">
        <v>49</v>
      </c>
      <c r="J6" s="47">
        <f>SUM(J4:J5)</f>
        <v>360</v>
      </c>
      <c r="K6" s="73"/>
      <c r="L6" s="74">
        <f>SUM(L4:L5)</f>
        <v>378</v>
      </c>
    </row>
    <row r="7" spans="1:12" ht="16.75" thickBot="1" x14ac:dyDescent="0.95">
      <c r="E7" s="33"/>
      <c r="F7" s="41"/>
      <c r="G7" s="33"/>
      <c r="H7" s="33"/>
      <c r="I7" s="36"/>
    </row>
    <row r="8" spans="1:12" x14ac:dyDescent="0.8">
      <c r="C8" s="4" t="s">
        <v>45</v>
      </c>
      <c r="F8" s="41"/>
      <c r="H8" s="57" t="s">
        <v>45</v>
      </c>
      <c r="I8" s="37"/>
      <c r="J8" s="48"/>
      <c r="K8" s="69"/>
      <c r="L8" s="70"/>
    </row>
    <row r="9" spans="1:12" ht="32" x14ac:dyDescent="0.8">
      <c r="A9" s="3" t="s">
        <v>82</v>
      </c>
      <c r="C9" s="2" t="s">
        <v>66</v>
      </c>
      <c r="D9" s="32">
        <v>24098</v>
      </c>
      <c r="E9" s="33">
        <v>44256</v>
      </c>
      <c r="F9" s="41">
        <v>1465</v>
      </c>
      <c r="G9" s="33"/>
      <c r="H9" s="49" t="s">
        <v>66</v>
      </c>
      <c r="I9" s="50"/>
      <c r="J9" s="41">
        <v>1465</v>
      </c>
      <c r="K9" s="71">
        <f t="shared" ref="K9:K13" si="0">+J9*0.05</f>
        <v>73.25</v>
      </c>
      <c r="L9" s="72">
        <f>+J9+K9</f>
        <v>1538.25</v>
      </c>
    </row>
    <row r="10" spans="1:12" ht="32" x14ac:dyDescent="0.8">
      <c r="A10" s="3" t="s">
        <v>82</v>
      </c>
      <c r="C10" s="2" t="s">
        <v>67</v>
      </c>
      <c r="D10" s="32">
        <v>24282</v>
      </c>
      <c r="E10" s="33">
        <v>44287</v>
      </c>
      <c r="F10" s="41">
        <v>1465</v>
      </c>
      <c r="G10" s="33"/>
      <c r="H10" s="49" t="s">
        <v>67</v>
      </c>
      <c r="I10" s="50"/>
      <c r="J10" s="41">
        <v>1465</v>
      </c>
      <c r="K10" s="71">
        <f t="shared" si="0"/>
        <v>73.25</v>
      </c>
      <c r="L10" s="72">
        <f t="shared" ref="L10:L13" si="1">+J10+K10</f>
        <v>1538.25</v>
      </c>
    </row>
    <row r="11" spans="1:12" ht="32" x14ac:dyDescent="0.8">
      <c r="A11" s="3" t="s">
        <v>82</v>
      </c>
      <c r="C11" s="2" t="s">
        <v>74</v>
      </c>
      <c r="D11" s="32">
        <v>24495</v>
      </c>
      <c r="E11" s="33">
        <v>44317</v>
      </c>
      <c r="F11" s="41">
        <v>1465</v>
      </c>
      <c r="G11" s="33"/>
      <c r="H11" s="49" t="s">
        <v>74</v>
      </c>
      <c r="I11" s="50"/>
      <c r="J11" s="41">
        <v>1465</v>
      </c>
      <c r="K11" s="71">
        <f t="shared" si="0"/>
        <v>73.25</v>
      </c>
      <c r="L11" s="72">
        <f t="shared" si="1"/>
        <v>1538.25</v>
      </c>
    </row>
    <row r="12" spans="1:12" x14ac:dyDescent="0.8">
      <c r="A12" s="3" t="s">
        <v>84</v>
      </c>
      <c r="C12" s="2" t="s">
        <v>85</v>
      </c>
      <c r="E12" s="33">
        <v>44522</v>
      </c>
      <c r="F12" s="41">
        <v>6911</v>
      </c>
      <c r="G12" s="33"/>
      <c r="H12" s="49" t="s">
        <v>85</v>
      </c>
      <c r="I12" s="50"/>
      <c r="J12" s="41">
        <v>6911</v>
      </c>
      <c r="K12" s="71">
        <f t="shared" si="0"/>
        <v>345.55</v>
      </c>
      <c r="L12" s="72">
        <f t="shared" si="1"/>
        <v>7256.55</v>
      </c>
    </row>
    <row r="13" spans="1:12" x14ac:dyDescent="0.8">
      <c r="E13" s="33"/>
      <c r="F13" s="41"/>
      <c r="G13" s="33"/>
      <c r="H13" s="43"/>
      <c r="I13" s="50" t="s">
        <v>108</v>
      </c>
      <c r="J13" s="41">
        <v>2000</v>
      </c>
      <c r="K13" s="71">
        <f t="shared" si="0"/>
        <v>100</v>
      </c>
      <c r="L13" s="72">
        <f t="shared" si="1"/>
        <v>2100</v>
      </c>
    </row>
    <row r="14" spans="1:12" ht="16.75" thickBot="1" x14ac:dyDescent="0.95">
      <c r="C14" s="21" t="s">
        <v>88</v>
      </c>
      <c r="E14" s="33"/>
      <c r="F14" s="53">
        <f>SUM(F9:F13)</f>
        <v>11306</v>
      </c>
      <c r="G14" s="33"/>
      <c r="H14" s="45"/>
      <c r="I14" s="46" t="s">
        <v>88</v>
      </c>
      <c r="J14" s="47">
        <f>SUM(J9:J13)</f>
        <v>13306</v>
      </c>
      <c r="K14" s="76">
        <f>SUM(K9:K13)</f>
        <v>665.3</v>
      </c>
      <c r="L14" s="74">
        <f>SUM(L9:L13)</f>
        <v>13971.3</v>
      </c>
    </row>
    <row r="15" spans="1:12" ht="16.75" thickBot="1" x14ac:dyDescent="0.95">
      <c r="F15" s="41"/>
    </row>
    <row r="16" spans="1:12" x14ac:dyDescent="0.8">
      <c r="C16" s="4" t="s">
        <v>47</v>
      </c>
      <c r="F16" s="41"/>
      <c r="H16" s="57" t="s">
        <v>47</v>
      </c>
      <c r="I16" s="37"/>
      <c r="J16" s="48"/>
      <c r="K16" s="69"/>
      <c r="L16" s="70"/>
    </row>
    <row r="17" spans="1:12" x14ac:dyDescent="0.8">
      <c r="A17" s="3" t="s">
        <v>82</v>
      </c>
      <c r="C17" s="2" t="s">
        <v>71</v>
      </c>
      <c r="D17" s="32">
        <v>24316</v>
      </c>
      <c r="E17" s="33">
        <v>44310</v>
      </c>
      <c r="F17" s="41"/>
      <c r="G17" s="33"/>
      <c r="H17" s="49"/>
      <c r="I17" s="50"/>
      <c r="J17" s="41"/>
      <c r="K17" s="71"/>
      <c r="L17" s="72"/>
    </row>
    <row r="18" spans="1:12" ht="32" x14ac:dyDescent="0.8">
      <c r="E18" s="33"/>
      <c r="F18" s="41">
        <v>450</v>
      </c>
      <c r="G18" s="33"/>
      <c r="H18" s="43"/>
      <c r="I18" s="44" t="s">
        <v>110</v>
      </c>
      <c r="J18" s="41">
        <v>450</v>
      </c>
      <c r="K18" s="71">
        <f>+J18*0.05</f>
        <v>22.5</v>
      </c>
      <c r="L18" s="72">
        <f>+J18+K18</f>
        <v>472.5</v>
      </c>
    </row>
    <row r="19" spans="1:12" ht="32" x14ac:dyDescent="0.8">
      <c r="A19" s="3" t="s">
        <v>82</v>
      </c>
      <c r="C19" s="2" t="s">
        <v>73</v>
      </c>
      <c r="D19" s="32">
        <v>24321</v>
      </c>
      <c r="E19" s="33">
        <v>44310</v>
      </c>
      <c r="F19" s="41">
        <v>980</v>
      </c>
      <c r="G19" s="33"/>
      <c r="H19" s="43"/>
      <c r="I19" s="50"/>
      <c r="J19" s="41"/>
      <c r="K19" s="71"/>
      <c r="L19" s="72"/>
    </row>
    <row r="20" spans="1:12" ht="48" x14ac:dyDescent="0.8">
      <c r="E20" s="33"/>
      <c r="F20" s="41"/>
      <c r="G20" s="33"/>
      <c r="H20" s="43"/>
      <c r="I20" s="50" t="s">
        <v>104</v>
      </c>
      <c r="J20" s="41">
        <v>500</v>
      </c>
      <c r="K20" s="71">
        <f>+J20*0.05</f>
        <v>25</v>
      </c>
      <c r="L20" s="72">
        <f>+J20+K20</f>
        <v>525</v>
      </c>
    </row>
    <row r="21" spans="1:12" ht="96" x14ac:dyDescent="0.8">
      <c r="E21" s="33"/>
      <c r="F21" s="41"/>
      <c r="G21" s="33"/>
      <c r="H21" s="43"/>
      <c r="I21" s="50" t="s">
        <v>105</v>
      </c>
      <c r="J21" s="41">
        <v>4200</v>
      </c>
      <c r="K21" s="71">
        <f>+J21*0.05</f>
        <v>210</v>
      </c>
      <c r="L21" s="72">
        <f>+J21+K21</f>
        <v>4410</v>
      </c>
    </row>
    <row r="22" spans="1:12" x14ac:dyDescent="0.8">
      <c r="E22" s="33"/>
      <c r="F22" s="41"/>
      <c r="G22" s="33"/>
      <c r="H22" s="43"/>
      <c r="I22" s="50"/>
      <c r="J22" s="41"/>
      <c r="K22" s="71"/>
      <c r="L22" s="72"/>
    </row>
    <row r="23" spans="1:12" ht="16.75" thickBot="1" x14ac:dyDescent="0.95">
      <c r="C23" s="21" t="s">
        <v>50</v>
      </c>
      <c r="F23" s="53">
        <f>SUM(F17:F22)</f>
        <v>1430</v>
      </c>
      <c r="H23" s="51"/>
      <c r="I23" s="46" t="s">
        <v>50</v>
      </c>
      <c r="J23" s="47">
        <f>SUM(J17:J22)</f>
        <v>5150</v>
      </c>
      <c r="K23" s="76">
        <f t="shared" ref="K23:L23" si="2">SUM(K17:K22)</f>
        <v>257.5</v>
      </c>
      <c r="L23" s="74">
        <f t="shared" si="2"/>
        <v>5407.5</v>
      </c>
    </row>
    <row r="24" spans="1:12" ht="16.75" thickBot="1" x14ac:dyDescent="0.95">
      <c r="F24" s="41"/>
      <c r="H24" s="42"/>
      <c r="I24" s="40"/>
      <c r="J24" s="41"/>
      <c r="K24" s="71"/>
      <c r="L24" s="77"/>
    </row>
    <row r="25" spans="1:12" x14ac:dyDescent="0.8">
      <c r="C25" s="4" t="s">
        <v>48</v>
      </c>
      <c r="F25" s="41"/>
      <c r="H25" s="57" t="s">
        <v>48</v>
      </c>
      <c r="I25" s="37"/>
      <c r="J25" s="48"/>
      <c r="K25" s="69"/>
      <c r="L25" s="70"/>
    </row>
    <row r="26" spans="1:12" x14ac:dyDescent="0.8">
      <c r="A26" s="3" t="s">
        <v>82</v>
      </c>
      <c r="C26" s="2" t="s">
        <v>72</v>
      </c>
      <c r="D26" s="32">
        <v>24329</v>
      </c>
      <c r="E26" s="33">
        <v>44310</v>
      </c>
      <c r="F26" s="41">
        <v>125</v>
      </c>
      <c r="G26" s="33"/>
      <c r="H26" s="43"/>
      <c r="I26" s="50"/>
      <c r="J26" s="41"/>
      <c r="K26" s="71"/>
      <c r="L26" s="72"/>
    </row>
    <row r="27" spans="1:12" x14ac:dyDescent="0.8">
      <c r="A27" s="3" t="s">
        <v>90</v>
      </c>
      <c r="C27" s="2" t="s">
        <v>91</v>
      </c>
      <c r="E27" s="33" t="s">
        <v>93</v>
      </c>
      <c r="F27" s="41">
        <v>400</v>
      </c>
      <c r="G27" s="33"/>
      <c r="H27" s="43"/>
      <c r="I27" s="50" t="s">
        <v>106</v>
      </c>
      <c r="J27" s="41">
        <v>400</v>
      </c>
      <c r="K27" s="71">
        <f>+J27*0.05</f>
        <v>20</v>
      </c>
      <c r="L27" s="72">
        <f>+J27+K27</f>
        <v>420</v>
      </c>
    </row>
    <row r="28" spans="1:12" ht="32" x14ac:dyDescent="0.8">
      <c r="A28" s="3" t="s">
        <v>90</v>
      </c>
      <c r="C28" s="2" t="s">
        <v>92</v>
      </c>
      <c r="E28" s="33" t="s">
        <v>93</v>
      </c>
      <c r="F28" s="41">
        <v>200</v>
      </c>
      <c r="G28" s="33"/>
      <c r="H28" s="43"/>
      <c r="I28" s="52" t="s">
        <v>92</v>
      </c>
      <c r="J28" s="41">
        <v>200</v>
      </c>
      <c r="K28" s="71">
        <f>+J28*0.05</f>
        <v>10</v>
      </c>
      <c r="L28" s="72">
        <f>+J28+K28</f>
        <v>210</v>
      </c>
    </row>
    <row r="29" spans="1:12" x14ac:dyDescent="0.8">
      <c r="E29" s="33"/>
      <c r="F29" s="41"/>
      <c r="G29" s="33"/>
      <c r="H29" s="43"/>
      <c r="I29" s="50"/>
      <c r="J29" s="41"/>
      <c r="K29" s="71"/>
      <c r="L29" s="72"/>
    </row>
    <row r="30" spans="1:12" x14ac:dyDescent="0.8">
      <c r="E30" s="33"/>
      <c r="F30" s="41"/>
      <c r="G30" s="33"/>
      <c r="H30" s="43"/>
      <c r="I30" s="50"/>
      <c r="J30" s="41"/>
      <c r="K30" s="71"/>
      <c r="L30" s="72"/>
    </row>
    <row r="31" spans="1:12" ht="16.75" thickBot="1" x14ac:dyDescent="0.95">
      <c r="C31" s="21" t="s">
        <v>89</v>
      </c>
      <c r="F31" s="53">
        <f>SUM(F27:F30)</f>
        <v>600</v>
      </c>
      <c r="H31" s="51"/>
      <c r="I31" s="46" t="s">
        <v>89</v>
      </c>
      <c r="J31" s="47">
        <f>SUM(J27:J30)</f>
        <v>600</v>
      </c>
      <c r="K31" s="76">
        <f t="shared" ref="K31:L31" si="3">SUM(K27:K30)</f>
        <v>30</v>
      </c>
      <c r="L31" s="74">
        <f t="shared" si="3"/>
        <v>630</v>
      </c>
    </row>
    <row r="32" spans="1:12" ht="16.75" thickBot="1" x14ac:dyDescent="0.95">
      <c r="F32" s="41"/>
    </row>
    <row r="33" spans="1:12" ht="32.75" thickBot="1" x14ac:dyDescent="0.95">
      <c r="C33" s="21" t="s">
        <v>111</v>
      </c>
      <c r="F33" s="53">
        <f>+F31+F23+F14+F6</f>
        <v>13516</v>
      </c>
      <c r="H33" s="66"/>
      <c r="I33" s="67" t="s">
        <v>112</v>
      </c>
      <c r="J33" s="68">
        <f>+J31+J23+J14+J6</f>
        <v>19416</v>
      </c>
      <c r="K33" s="78">
        <f t="shared" ref="K33:L33" si="4">+K31+K23+K14+K6</f>
        <v>952.8</v>
      </c>
      <c r="L33" s="79">
        <f t="shared" si="4"/>
        <v>20386.8</v>
      </c>
    </row>
    <row r="34" spans="1:12" x14ac:dyDescent="0.8">
      <c r="F34" s="41"/>
    </row>
    <row r="35" spans="1:12" x14ac:dyDescent="0.8">
      <c r="F35" s="41"/>
    </row>
    <row r="36" spans="1:12" ht="16.75" thickBot="1" x14ac:dyDescent="0.95">
      <c r="F36" s="41"/>
    </row>
    <row r="37" spans="1:12" x14ac:dyDescent="0.8">
      <c r="C37" s="4" t="s">
        <v>68</v>
      </c>
      <c r="F37" s="41"/>
      <c r="H37" s="57" t="s">
        <v>68</v>
      </c>
      <c r="I37" s="37"/>
      <c r="J37" s="48"/>
      <c r="K37" s="69"/>
      <c r="L37" s="70"/>
    </row>
    <row r="38" spans="1:12" ht="48" x14ac:dyDescent="0.8">
      <c r="A38" s="3" t="s">
        <v>83</v>
      </c>
      <c r="C38" s="2" t="s">
        <v>69</v>
      </c>
      <c r="D38" s="32">
        <v>20043</v>
      </c>
      <c r="E38" s="33">
        <v>44299</v>
      </c>
      <c r="F38" s="41">
        <v>760</v>
      </c>
      <c r="G38" s="33"/>
      <c r="H38" s="43"/>
      <c r="I38" s="50"/>
      <c r="J38" s="41"/>
      <c r="K38" s="71"/>
      <c r="L38" s="72"/>
    </row>
    <row r="39" spans="1:12" ht="48" x14ac:dyDescent="0.8">
      <c r="A39" s="3" t="s">
        <v>83</v>
      </c>
      <c r="C39" s="2" t="s">
        <v>69</v>
      </c>
      <c r="E39" s="35">
        <v>44348</v>
      </c>
      <c r="F39" s="41">
        <v>475</v>
      </c>
      <c r="G39" s="35"/>
      <c r="H39" s="54"/>
      <c r="I39" s="55"/>
      <c r="J39" s="41"/>
      <c r="K39" s="71"/>
      <c r="L39" s="72"/>
    </row>
    <row r="40" spans="1:12" ht="32" x14ac:dyDescent="0.8">
      <c r="A40" s="2" t="s">
        <v>1</v>
      </c>
      <c r="B40" s="2"/>
      <c r="C40" s="2" t="s">
        <v>99</v>
      </c>
      <c r="E40" s="33">
        <v>44348</v>
      </c>
      <c r="F40" s="41">
        <v>3006</v>
      </c>
      <c r="G40" s="33"/>
      <c r="H40" s="43"/>
      <c r="I40" s="50"/>
      <c r="J40" s="41"/>
      <c r="K40" s="71"/>
      <c r="L40" s="72"/>
    </row>
    <row r="41" spans="1:12" ht="48" x14ac:dyDescent="0.8">
      <c r="A41" s="2"/>
      <c r="B41" s="2"/>
      <c r="E41" s="33"/>
      <c r="F41" s="41"/>
      <c r="G41" s="33"/>
      <c r="H41" s="43"/>
      <c r="I41" s="50" t="s">
        <v>113</v>
      </c>
      <c r="J41" s="41">
        <v>1200</v>
      </c>
      <c r="K41" s="71">
        <f>+J41*0.05</f>
        <v>60</v>
      </c>
      <c r="L41" s="72">
        <f>+J41+K41</f>
        <v>1260</v>
      </c>
    </row>
    <row r="42" spans="1:12" x14ac:dyDescent="0.8">
      <c r="A42" s="2"/>
      <c r="B42" s="2"/>
      <c r="E42" s="33"/>
      <c r="F42" s="41"/>
      <c r="G42" s="33"/>
      <c r="H42" s="43"/>
      <c r="I42" s="50"/>
      <c r="J42" s="41"/>
      <c r="K42" s="71"/>
      <c r="L42" s="72"/>
    </row>
    <row r="43" spans="1:12" s="34" customFormat="1" ht="16.75" thickBot="1" x14ac:dyDescent="0.95">
      <c r="C43" s="21" t="s">
        <v>50</v>
      </c>
      <c r="D43" s="4"/>
      <c r="E43" s="5"/>
      <c r="F43" s="53">
        <f>SUM(F38:F40)</f>
        <v>4241</v>
      </c>
      <c r="G43" s="5"/>
      <c r="H43" s="56"/>
      <c r="I43" s="46" t="s">
        <v>50</v>
      </c>
      <c r="J43" s="47">
        <f>+J41</f>
        <v>1200</v>
      </c>
      <c r="K43" s="76">
        <f t="shared" ref="K43:L43" si="5">+K41</f>
        <v>60</v>
      </c>
      <c r="L43" s="76">
        <f t="shared" si="5"/>
        <v>1260</v>
      </c>
    </row>
    <row r="44" spans="1:12" ht="16.75" thickBot="1" x14ac:dyDescent="0.95">
      <c r="F44" s="41"/>
    </row>
    <row r="45" spans="1:12" s="34" customFormat="1" ht="16.75" thickBot="1" x14ac:dyDescent="0.95">
      <c r="C45" s="21" t="s">
        <v>70</v>
      </c>
      <c r="D45" s="4"/>
      <c r="E45" s="5"/>
      <c r="F45" s="53">
        <f>+F43+F33</f>
        <v>17757</v>
      </c>
      <c r="G45" s="5"/>
      <c r="H45" s="58"/>
      <c r="I45" s="59" t="s">
        <v>70</v>
      </c>
      <c r="J45" s="60">
        <f>+J43+J33</f>
        <v>20616</v>
      </c>
      <c r="K45" s="80">
        <f t="shared" ref="K45:L45" si="6">+K43+K33</f>
        <v>1012.8</v>
      </c>
      <c r="L45" s="80">
        <f t="shared" si="6"/>
        <v>21646.799999999999</v>
      </c>
    </row>
  </sheetData>
  <printOptions gridLines="1"/>
  <pageMargins left="0" right="0.2" top="0.5" bottom="0.25" header="0.3" footer="0.05"/>
  <pageSetup scale="80" orientation="landscape" horizontalDpi="0" verticalDpi="0" r:id="rId1"/>
  <headerFooter>
    <oddHeader>&amp;C2022 Landscape Buget Request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A954-1EFF-419E-A812-0DE928189F08}">
  <dimension ref="A1:E38"/>
  <sheetViews>
    <sheetView zoomScale="90" zoomScaleNormal="90" workbookViewId="0">
      <selection activeCell="H16" sqref="H16"/>
    </sheetView>
  </sheetViews>
  <sheetFormatPr defaultColWidth="9" defaultRowHeight="16" x14ac:dyDescent="0.8"/>
  <cols>
    <col min="1" max="1" width="24.75" style="3" customWidth="1"/>
    <col min="2" max="2" width="44.875" style="2" customWidth="1"/>
    <col min="3" max="3" width="23.25" style="32" customWidth="1"/>
    <col min="4" max="4" width="15.25" style="6" customWidth="1"/>
    <col min="5" max="5" width="9" style="10"/>
    <col min="6" max="16384" width="9" style="3"/>
  </cols>
  <sheetData>
    <row r="1" spans="1:5" x14ac:dyDescent="0.8">
      <c r="B1" s="4" t="s">
        <v>94</v>
      </c>
    </row>
    <row r="2" spans="1:5" x14ac:dyDescent="0.8">
      <c r="B2" s="4" t="s">
        <v>44</v>
      </c>
      <c r="C2" s="4" t="s">
        <v>46</v>
      </c>
      <c r="D2" s="5" t="s">
        <v>43</v>
      </c>
      <c r="E2" s="11" t="s">
        <v>41</v>
      </c>
    </row>
    <row r="3" spans="1:5" x14ac:dyDescent="0.8">
      <c r="A3" s="3" t="s">
        <v>86</v>
      </c>
      <c r="B3" s="18" t="s">
        <v>87</v>
      </c>
      <c r="D3" s="33">
        <v>44470</v>
      </c>
      <c r="E3" s="10">
        <v>180</v>
      </c>
    </row>
    <row r="4" spans="1:5" x14ac:dyDescent="0.8">
      <c r="D4" s="33"/>
    </row>
    <row r="5" spans="1:5" x14ac:dyDescent="0.8">
      <c r="B5" s="21" t="s">
        <v>49</v>
      </c>
      <c r="D5" s="33"/>
      <c r="E5" s="11">
        <f>SUM(E3:E4)</f>
        <v>180</v>
      </c>
    </row>
    <row r="6" spans="1:5" x14ac:dyDescent="0.8">
      <c r="D6" s="33"/>
    </row>
    <row r="7" spans="1:5" x14ac:dyDescent="0.8">
      <c r="B7" s="4" t="s">
        <v>45</v>
      </c>
    </row>
    <row r="8" spans="1:5" x14ac:dyDescent="0.8">
      <c r="A8" s="3" t="s">
        <v>82</v>
      </c>
      <c r="B8" s="2" t="s">
        <v>66</v>
      </c>
      <c r="C8" s="32">
        <v>24098</v>
      </c>
      <c r="D8" s="33">
        <v>44256</v>
      </c>
      <c r="E8" s="10">
        <v>1465</v>
      </c>
    </row>
    <row r="9" spans="1:5" x14ac:dyDescent="0.8">
      <c r="A9" s="3" t="s">
        <v>82</v>
      </c>
      <c r="B9" s="2" t="s">
        <v>67</v>
      </c>
      <c r="C9" s="32">
        <v>24282</v>
      </c>
      <c r="D9" s="33">
        <v>44287</v>
      </c>
      <c r="E9" s="10">
        <v>1465</v>
      </c>
    </row>
    <row r="10" spans="1:5" x14ac:dyDescent="0.8">
      <c r="A10" s="3" t="s">
        <v>82</v>
      </c>
      <c r="B10" s="2" t="s">
        <v>74</v>
      </c>
      <c r="C10" s="32">
        <v>24495</v>
      </c>
      <c r="D10" s="33">
        <v>44317</v>
      </c>
      <c r="E10" s="10">
        <v>1465</v>
      </c>
    </row>
    <row r="11" spans="1:5" x14ac:dyDescent="0.8">
      <c r="A11" s="3" t="s">
        <v>84</v>
      </c>
      <c r="B11" s="2" t="s">
        <v>85</v>
      </c>
      <c r="D11" s="33">
        <v>44522</v>
      </c>
      <c r="E11" s="10">
        <v>6911</v>
      </c>
    </row>
    <row r="12" spans="1:5" x14ac:dyDescent="0.8">
      <c r="D12" s="33"/>
    </row>
    <row r="13" spans="1:5" x14ac:dyDescent="0.8">
      <c r="B13" s="21" t="s">
        <v>88</v>
      </c>
      <c r="D13" s="33"/>
      <c r="E13" s="11">
        <f>SUM(E8:E12)</f>
        <v>11306</v>
      </c>
    </row>
    <row r="15" spans="1:5" x14ac:dyDescent="0.8">
      <c r="B15" s="4" t="s">
        <v>47</v>
      </c>
    </row>
    <row r="16" spans="1:5" x14ac:dyDescent="0.8">
      <c r="A16" s="3" t="s">
        <v>82</v>
      </c>
      <c r="B16" s="2" t="s">
        <v>71</v>
      </c>
      <c r="C16" s="32">
        <v>24316</v>
      </c>
      <c r="D16" s="33">
        <v>44310</v>
      </c>
      <c r="E16" s="10">
        <v>150</v>
      </c>
    </row>
    <row r="17" spans="1:5" x14ac:dyDescent="0.8">
      <c r="A17" s="3" t="s">
        <v>82</v>
      </c>
      <c r="B17" s="2" t="s">
        <v>73</v>
      </c>
      <c r="C17" s="32">
        <v>24321</v>
      </c>
      <c r="D17" s="33">
        <v>44310</v>
      </c>
      <c r="E17" s="10">
        <v>980</v>
      </c>
    </row>
    <row r="18" spans="1:5" x14ac:dyDescent="0.8">
      <c r="D18" s="33"/>
    </row>
    <row r="19" spans="1:5" x14ac:dyDescent="0.8">
      <c r="B19" s="21" t="s">
        <v>50</v>
      </c>
      <c r="E19" s="11">
        <f>SUM(E16:E18)</f>
        <v>1130</v>
      </c>
    </row>
    <row r="21" spans="1:5" x14ac:dyDescent="0.8">
      <c r="B21" s="4" t="s">
        <v>48</v>
      </c>
    </row>
    <row r="22" spans="1:5" x14ac:dyDescent="0.8">
      <c r="A22" s="3" t="s">
        <v>82</v>
      </c>
      <c r="B22" s="2" t="s">
        <v>72</v>
      </c>
      <c r="C22" s="32">
        <v>24329</v>
      </c>
      <c r="D22" s="33">
        <v>44310</v>
      </c>
      <c r="E22" s="10">
        <v>125</v>
      </c>
    </row>
    <row r="23" spans="1:5" x14ac:dyDescent="0.8">
      <c r="A23" s="3" t="s">
        <v>90</v>
      </c>
      <c r="B23" s="2" t="s">
        <v>91</v>
      </c>
      <c r="D23" s="33" t="s">
        <v>93</v>
      </c>
      <c r="E23" s="10">
        <v>400</v>
      </c>
    </row>
    <row r="24" spans="1:5" x14ac:dyDescent="0.8">
      <c r="A24" s="3" t="s">
        <v>90</v>
      </c>
      <c r="B24" s="2" t="s">
        <v>92</v>
      </c>
      <c r="D24" s="33" t="s">
        <v>93</v>
      </c>
      <c r="E24" s="10">
        <v>200</v>
      </c>
    </row>
    <row r="25" spans="1:5" x14ac:dyDescent="0.8">
      <c r="D25" s="33"/>
    </row>
    <row r="26" spans="1:5" x14ac:dyDescent="0.8">
      <c r="B26" s="21" t="s">
        <v>89</v>
      </c>
      <c r="E26" s="11">
        <f>SUM(E22:E23)</f>
        <v>525</v>
      </c>
    </row>
    <row r="28" spans="1:5" x14ac:dyDescent="0.8">
      <c r="B28" s="21" t="s">
        <v>100</v>
      </c>
      <c r="E28" s="11">
        <f>+E26+E19+E13+E5</f>
        <v>13141</v>
      </c>
    </row>
    <row r="32" spans="1:5" x14ac:dyDescent="0.8">
      <c r="B32" s="4" t="s">
        <v>68</v>
      </c>
    </row>
    <row r="33" spans="1:5" ht="32" x14ac:dyDescent="0.8">
      <c r="A33" s="3" t="s">
        <v>83</v>
      </c>
      <c r="B33" s="2" t="s">
        <v>69</v>
      </c>
      <c r="C33" s="32">
        <v>20043</v>
      </c>
      <c r="D33" s="33">
        <v>44299</v>
      </c>
      <c r="E33" s="10">
        <v>760</v>
      </c>
    </row>
    <row r="34" spans="1:5" ht="32" x14ac:dyDescent="0.8">
      <c r="A34" s="3" t="s">
        <v>83</v>
      </c>
      <c r="B34" s="2" t="s">
        <v>69</v>
      </c>
      <c r="D34" s="35">
        <v>44348</v>
      </c>
      <c r="E34" s="10">
        <v>475</v>
      </c>
    </row>
    <row r="35" spans="1:5" x14ac:dyDescent="0.8">
      <c r="A35" s="2" t="s">
        <v>1</v>
      </c>
      <c r="B35" s="2" t="s">
        <v>99</v>
      </c>
      <c r="D35" s="33">
        <v>44348</v>
      </c>
      <c r="E35" s="10">
        <v>3006</v>
      </c>
    </row>
    <row r="36" spans="1:5" s="34" customFormat="1" x14ac:dyDescent="0.8">
      <c r="B36" s="21" t="s">
        <v>50</v>
      </c>
      <c r="C36" s="4"/>
      <c r="D36" s="5"/>
      <c r="E36" s="11">
        <f>SUM(E33:E35)</f>
        <v>4241</v>
      </c>
    </row>
    <row r="38" spans="1:5" s="34" customFormat="1" x14ac:dyDescent="0.8">
      <c r="B38" s="21" t="s">
        <v>70</v>
      </c>
      <c r="C38" s="4"/>
      <c r="D38" s="5"/>
      <c r="E38" s="11">
        <f>+E36+E28</f>
        <v>17382</v>
      </c>
    </row>
  </sheetData>
  <printOptions gridLines="1"/>
  <pageMargins left="0.2" right="0.7" top="0.5" bottom="0.25" header="0.3" footer="0.05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54EB-0558-4379-A9C2-59C768CCB4F5}">
  <dimension ref="A1:E4"/>
  <sheetViews>
    <sheetView workbookViewId="0">
      <selection activeCell="E12" sqref="E12"/>
    </sheetView>
  </sheetViews>
  <sheetFormatPr defaultColWidth="9" defaultRowHeight="16" x14ac:dyDescent="0.8"/>
  <cols>
    <col min="1" max="1" width="27.25" style="3" customWidth="1"/>
    <col min="2" max="2" width="28.875" style="3" customWidth="1"/>
    <col min="3" max="3" width="29.125" style="2" customWidth="1"/>
    <col min="4" max="4" width="32.375" style="3" customWidth="1"/>
    <col min="5" max="5" width="46.125" style="3" customWidth="1"/>
    <col min="6" max="16384" width="9" style="3"/>
  </cols>
  <sheetData>
    <row r="1" spans="1:5" x14ac:dyDescent="0.8">
      <c r="A1" s="5" t="s">
        <v>32</v>
      </c>
      <c r="B1" s="5" t="s">
        <v>33</v>
      </c>
      <c r="C1" s="4" t="s">
        <v>37</v>
      </c>
      <c r="D1" s="5" t="s">
        <v>34</v>
      </c>
      <c r="E1" s="5" t="s">
        <v>35</v>
      </c>
    </row>
    <row r="2" spans="1:5" ht="32" x14ac:dyDescent="0.8">
      <c r="A2" s="3" t="s">
        <v>36</v>
      </c>
      <c r="B2" s="3" t="s">
        <v>38</v>
      </c>
      <c r="C2" s="2" t="s">
        <v>39</v>
      </c>
      <c r="D2" s="3" t="s">
        <v>40</v>
      </c>
      <c r="E2" s="3" t="s">
        <v>42</v>
      </c>
    </row>
    <row r="3" spans="1:5" ht="32" x14ac:dyDescent="0.8">
      <c r="A3" s="3" t="s">
        <v>2</v>
      </c>
      <c r="B3" s="3" t="s">
        <v>51</v>
      </c>
      <c r="C3" s="2" t="s">
        <v>52</v>
      </c>
      <c r="D3" s="3" t="s">
        <v>53</v>
      </c>
      <c r="E3" s="3" t="s">
        <v>54</v>
      </c>
    </row>
    <row r="4" spans="1:5" ht="32" x14ac:dyDescent="0.8">
      <c r="A4" s="3" t="s">
        <v>84</v>
      </c>
      <c r="B4" s="3" t="s">
        <v>95</v>
      </c>
      <c r="C4" s="2" t="s">
        <v>96</v>
      </c>
      <c r="D4" s="3" t="s">
        <v>97</v>
      </c>
      <c r="E4" s="3" t="s">
        <v>98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41AA-1012-4F07-9E48-CE61971ED42A}">
  <dimension ref="B1:L25"/>
  <sheetViews>
    <sheetView topLeftCell="B1" zoomScale="90" zoomScaleNormal="90" workbookViewId="0">
      <selection activeCell="J10" sqref="J10"/>
    </sheetView>
  </sheetViews>
  <sheetFormatPr defaultColWidth="10.625" defaultRowHeight="16" x14ac:dyDescent="0.8"/>
  <cols>
    <col min="1" max="1" width="0" style="3" hidden="1" customWidth="1"/>
    <col min="2" max="2" width="22.375" style="2" customWidth="1"/>
    <col min="3" max="3" width="13.75" style="2" customWidth="1"/>
    <col min="4" max="4" width="25.875" style="2" customWidth="1"/>
    <col min="5" max="5" width="11" style="6" customWidth="1"/>
    <col min="6" max="6" width="8.25" style="10" customWidth="1"/>
    <col min="7" max="7" width="9.75" style="6" customWidth="1"/>
    <col min="8" max="8" width="23.25" style="3" hidden="1" customWidth="1"/>
    <col min="9" max="9" width="21.125" style="2" customWidth="1"/>
    <col min="10" max="10" width="10.625" style="6"/>
    <col min="11" max="11" width="20.5" style="3" customWidth="1"/>
    <col min="12" max="16384" width="10.625" style="3"/>
  </cols>
  <sheetData>
    <row r="1" spans="2:12" x14ac:dyDescent="0.8">
      <c r="B1" s="1" t="s">
        <v>0</v>
      </c>
      <c r="C1" s="1"/>
    </row>
    <row r="2" spans="2:12" ht="48" x14ac:dyDescent="0.8">
      <c r="B2" s="4" t="s">
        <v>3</v>
      </c>
      <c r="C2" s="4" t="s">
        <v>9</v>
      </c>
      <c r="D2" s="4" t="s">
        <v>4</v>
      </c>
      <c r="E2" s="4" t="s">
        <v>6</v>
      </c>
      <c r="F2" s="17" t="s">
        <v>21</v>
      </c>
      <c r="G2" s="5" t="s">
        <v>5</v>
      </c>
      <c r="H2" s="5" t="s">
        <v>8</v>
      </c>
      <c r="I2" s="4" t="s">
        <v>7</v>
      </c>
      <c r="J2" s="4" t="s">
        <v>77</v>
      </c>
      <c r="L2" s="3" t="s">
        <v>81</v>
      </c>
    </row>
    <row r="3" spans="2:12" x14ac:dyDescent="0.8">
      <c r="B3" s="22" t="s">
        <v>57</v>
      </c>
      <c r="C3" s="22"/>
      <c r="D3" s="22"/>
      <c r="E3" s="22"/>
      <c r="F3" s="23"/>
      <c r="G3" s="24"/>
      <c r="H3" s="24"/>
      <c r="I3" s="22"/>
    </row>
    <row r="4" spans="2:12" s="9" customFormat="1" ht="64" x14ac:dyDescent="0.8">
      <c r="B4" s="8" t="s">
        <v>10</v>
      </c>
      <c r="C4" s="8" t="s">
        <v>11</v>
      </c>
      <c r="D4" s="8" t="s">
        <v>13</v>
      </c>
      <c r="E4" s="7" t="s">
        <v>12</v>
      </c>
      <c r="F4" s="12">
        <v>125</v>
      </c>
      <c r="G4" s="12">
        <v>125</v>
      </c>
      <c r="H4" s="9" t="s">
        <v>14</v>
      </c>
      <c r="I4" s="8" t="s">
        <v>76</v>
      </c>
      <c r="J4" s="12">
        <v>125</v>
      </c>
      <c r="K4" s="9" t="s">
        <v>78</v>
      </c>
      <c r="L4" s="9">
        <v>0</v>
      </c>
    </row>
    <row r="5" spans="2:12" s="16" customFormat="1" ht="48" x14ac:dyDescent="0.8">
      <c r="B5" s="8" t="s">
        <v>15</v>
      </c>
      <c r="C5" s="8" t="s">
        <v>11</v>
      </c>
      <c r="D5" s="8" t="s">
        <v>16</v>
      </c>
      <c r="E5" s="7" t="s">
        <v>12</v>
      </c>
      <c r="F5" s="12">
        <v>3980</v>
      </c>
      <c r="G5" s="12">
        <v>3980</v>
      </c>
      <c r="H5" s="9" t="s">
        <v>14</v>
      </c>
      <c r="I5" s="8"/>
      <c r="J5" s="10">
        <v>0</v>
      </c>
      <c r="K5" s="16" t="s">
        <v>79</v>
      </c>
      <c r="L5" s="16">
        <v>0</v>
      </c>
    </row>
    <row r="6" spans="2:12" s="16" customFormat="1" ht="48" x14ac:dyDescent="0.8">
      <c r="B6" s="8" t="s">
        <v>17</v>
      </c>
      <c r="C6" s="8" t="s">
        <v>11</v>
      </c>
      <c r="D6" s="8" t="s">
        <v>18</v>
      </c>
      <c r="E6" s="7" t="s">
        <v>12</v>
      </c>
      <c r="F6" s="12">
        <v>720</v>
      </c>
      <c r="G6" s="12">
        <v>720</v>
      </c>
      <c r="H6" s="9" t="s">
        <v>14</v>
      </c>
      <c r="I6" s="8"/>
      <c r="J6" s="10">
        <v>0</v>
      </c>
      <c r="K6" s="16" t="s">
        <v>79</v>
      </c>
      <c r="L6" s="16">
        <v>0</v>
      </c>
    </row>
    <row r="7" spans="2:12" s="16" customFormat="1" ht="48" x14ac:dyDescent="0.8">
      <c r="B7" s="8" t="s">
        <v>19</v>
      </c>
      <c r="C7" s="8" t="s">
        <v>11</v>
      </c>
      <c r="D7" s="8" t="s">
        <v>20</v>
      </c>
      <c r="E7" s="7" t="s">
        <v>12</v>
      </c>
      <c r="F7" s="12">
        <v>980</v>
      </c>
      <c r="G7" s="12">
        <v>980</v>
      </c>
      <c r="H7" s="9" t="s">
        <v>14</v>
      </c>
      <c r="I7" s="8" t="s">
        <v>75</v>
      </c>
      <c r="J7" s="10">
        <v>980</v>
      </c>
      <c r="K7" s="16" t="s">
        <v>80</v>
      </c>
      <c r="L7" s="16">
        <v>0</v>
      </c>
    </row>
    <row r="8" spans="2:12" s="16" customFormat="1" ht="48" x14ac:dyDescent="0.8">
      <c r="B8" s="8" t="s">
        <v>22</v>
      </c>
      <c r="C8" s="8" t="s">
        <v>11</v>
      </c>
      <c r="D8" s="8" t="s">
        <v>23</v>
      </c>
      <c r="E8" s="7" t="s">
        <v>12</v>
      </c>
      <c r="F8" s="12">
        <v>14650</v>
      </c>
      <c r="G8" s="12">
        <v>14650</v>
      </c>
      <c r="H8" s="9" t="s">
        <v>24</v>
      </c>
      <c r="I8" s="8" t="s">
        <v>25</v>
      </c>
      <c r="J8" s="10">
        <v>14650</v>
      </c>
      <c r="K8" s="20">
        <v>1657</v>
      </c>
      <c r="L8" s="20">
        <f>+J8-K8</f>
        <v>12993</v>
      </c>
    </row>
    <row r="9" spans="2:12" s="16" customFormat="1" ht="112" x14ac:dyDescent="0.8">
      <c r="B9" s="8" t="s">
        <v>27</v>
      </c>
      <c r="C9" s="8" t="s">
        <v>26</v>
      </c>
      <c r="D9" s="19" t="s">
        <v>31</v>
      </c>
      <c r="E9" s="7" t="s">
        <v>12</v>
      </c>
      <c r="F9" s="12">
        <v>1235</v>
      </c>
      <c r="G9" s="12">
        <v>1235</v>
      </c>
      <c r="H9" s="9"/>
      <c r="I9" s="8" t="s">
        <v>30</v>
      </c>
      <c r="J9" s="10">
        <v>1235</v>
      </c>
      <c r="K9" s="20">
        <v>760</v>
      </c>
      <c r="L9" s="20">
        <f>+J9-K9</f>
        <v>475</v>
      </c>
    </row>
    <row r="10" spans="2:12" s="16" customFormat="1" ht="32" x14ac:dyDescent="0.8">
      <c r="B10" s="8" t="s">
        <v>28</v>
      </c>
      <c r="C10" s="2" t="s">
        <v>1</v>
      </c>
      <c r="D10" s="8" t="s">
        <v>29</v>
      </c>
      <c r="E10" s="7"/>
      <c r="F10" s="12">
        <v>4006</v>
      </c>
      <c r="G10" s="12">
        <v>4006</v>
      </c>
      <c r="H10" s="9"/>
      <c r="I10" s="8"/>
      <c r="J10" s="10">
        <v>3006</v>
      </c>
      <c r="L10" s="16">
        <v>0</v>
      </c>
    </row>
    <row r="11" spans="2:12" s="16" customFormat="1" ht="32" x14ac:dyDescent="0.8">
      <c r="B11" s="8"/>
      <c r="C11" s="2"/>
      <c r="D11" s="30" t="s">
        <v>56</v>
      </c>
      <c r="E11" s="27"/>
      <c r="F11" s="31">
        <f>SUM(F4:F10)</f>
        <v>25696</v>
      </c>
      <c r="G11" s="31">
        <f>SUM(G4:G10)</f>
        <v>25696</v>
      </c>
      <c r="H11" s="9"/>
      <c r="I11" s="8"/>
      <c r="J11" s="31">
        <f>SUM(J4:J10)</f>
        <v>19996</v>
      </c>
      <c r="L11" s="31">
        <f>SUM(L4:L10)</f>
        <v>13468</v>
      </c>
    </row>
    <row r="12" spans="2:12" s="16" customFormat="1" x14ac:dyDescent="0.8">
      <c r="B12" s="8"/>
      <c r="C12" s="2"/>
      <c r="D12" s="8"/>
      <c r="E12" s="7"/>
      <c r="F12" s="12"/>
      <c r="G12" s="12"/>
      <c r="H12" s="9"/>
      <c r="I12" s="8"/>
      <c r="J12" s="10"/>
    </row>
    <row r="13" spans="2:12" s="16" customFormat="1" x14ac:dyDescent="0.8">
      <c r="B13" s="22" t="s">
        <v>58</v>
      </c>
      <c r="C13" s="25"/>
      <c r="D13" s="26"/>
      <c r="E13" s="27"/>
      <c r="F13" s="28"/>
      <c r="G13" s="28"/>
      <c r="H13" s="29"/>
      <c r="I13" s="26"/>
      <c r="J13" s="10"/>
    </row>
    <row r="14" spans="2:12" s="16" customFormat="1" ht="48" x14ac:dyDescent="0.8">
      <c r="B14" s="8" t="s">
        <v>55</v>
      </c>
      <c r="C14" s="2" t="s">
        <v>11</v>
      </c>
      <c r="D14" s="8" t="s">
        <v>59</v>
      </c>
      <c r="E14" s="7"/>
      <c r="F14" s="12"/>
      <c r="G14" s="12">
        <v>450</v>
      </c>
      <c r="H14" s="9"/>
      <c r="I14" s="8"/>
      <c r="J14" s="10"/>
    </row>
    <row r="15" spans="2:12" s="16" customFormat="1" ht="48" x14ac:dyDescent="0.8">
      <c r="B15" s="8" t="s">
        <v>60</v>
      </c>
      <c r="C15" s="2" t="s">
        <v>61</v>
      </c>
      <c r="D15" s="8"/>
      <c r="E15" s="7"/>
      <c r="F15" s="12"/>
      <c r="G15" s="12">
        <v>2000</v>
      </c>
      <c r="H15" s="9"/>
      <c r="I15" s="8"/>
      <c r="J15" s="10"/>
    </row>
    <row r="16" spans="2:12" s="16" customFormat="1" ht="32" x14ac:dyDescent="0.8">
      <c r="B16" s="8" t="s">
        <v>62</v>
      </c>
      <c r="C16" s="2" t="s">
        <v>61</v>
      </c>
      <c r="D16" s="8" t="s">
        <v>63</v>
      </c>
      <c r="E16" s="7"/>
      <c r="F16" s="12"/>
      <c r="G16" s="12">
        <v>4000</v>
      </c>
      <c r="H16" s="9"/>
      <c r="I16" s="8"/>
      <c r="J16" s="10"/>
    </row>
    <row r="17" spans="2:10" s="16" customFormat="1" x14ac:dyDescent="0.8">
      <c r="B17" s="8"/>
      <c r="C17" s="8"/>
      <c r="D17" s="30" t="s">
        <v>64</v>
      </c>
      <c r="E17" s="27"/>
      <c r="F17" s="28"/>
      <c r="G17" s="31">
        <f>SUM(G14:G16)</f>
        <v>6450</v>
      </c>
      <c r="H17" s="9"/>
      <c r="I17" s="8"/>
      <c r="J17" s="10"/>
    </row>
    <row r="18" spans="2:10" s="16" customFormat="1" x14ac:dyDescent="0.8">
      <c r="B18" s="8"/>
      <c r="C18" s="8"/>
      <c r="D18" s="8"/>
      <c r="E18" s="7"/>
      <c r="F18" s="12"/>
      <c r="G18" s="5"/>
      <c r="H18" s="9"/>
      <c r="I18" s="8"/>
      <c r="J18" s="10"/>
    </row>
    <row r="19" spans="2:10" s="16" customFormat="1" x14ac:dyDescent="0.8">
      <c r="B19" s="26"/>
      <c r="C19" s="26"/>
      <c r="D19" s="30" t="s">
        <v>65</v>
      </c>
      <c r="E19" s="27"/>
      <c r="F19" s="31"/>
      <c r="G19" s="31">
        <f>+G11+G17</f>
        <v>32146</v>
      </c>
      <c r="H19" s="29"/>
      <c r="I19" s="26"/>
      <c r="J19" s="10"/>
    </row>
    <row r="20" spans="2:10" s="16" customFormat="1" x14ac:dyDescent="0.8">
      <c r="B20" s="8"/>
      <c r="C20" s="8"/>
      <c r="D20" s="8"/>
      <c r="E20" s="7"/>
      <c r="F20" s="12"/>
      <c r="G20" s="5"/>
      <c r="H20" s="9"/>
      <c r="I20" s="8"/>
      <c r="J20" s="6"/>
    </row>
    <row r="21" spans="2:10" s="16" customFormat="1" x14ac:dyDescent="0.8">
      <c r="B21" s="8"/>
      <c r="C21" s="8"/>
      <c r="D21" s="8"/>
      <c r="E21" s="7"/>
      <c r="F21" s="12"/>
      <c r="G21" s="5"/>
      <c r="H21" s="9"/>
      <c r="I21" s="8"/>
      <c r="J21" s="6"/>
    </row>
    <row r="22" spans="2:10" s="16" customFormat="1" x14ac:dyDescent="0.8">
      <c r="B22" s="8"/>
      <c r="C22" s="8"/>
      <c r="D22" s="8"/>
      <c r="E22" s="7"/>
      <c r="F22" s="12"/>
      <c r="G22" s="5"/>
      <c r="H22" s="9"/>
      <c r="I22" s="8"/>
      <c r="J22" s="6"/>
    </row>
    <row r="23" spans="2:10" s="16" customFormat="1" x14ac:dyDescent="0.8">
      <c r="B23" s="8"/>
      <c r="C23" s="8"/>
      <c r="D23" s="8"/>
      <c r="E23" s="7"/>
      <c r="F23" s="12"/>
      <c r="G23" s="5"/>
      <c r="H23" s="9"/>
      <c r="I23" s="8"/>
      <c r="J23" s="6"/>
    </row>
    <row r="24" spans="2:10" s="16" customFormat="1" x14ac:dyDescent="0.8">
      <c r="B24" s="8"/>
      <c r="C24" s="8"/>
      <c r="D24" s="8"/>
      <c r="E24" s="7"/>
      <c r="F24" s="12"/>
      <c r="G24" s="5"/>
      <c r="H24" s="9"/>
      <c r="I24" s="8"/>
      <c r="J24" s="6"/>
    </row>
    <row r="25" spans="2:10" s="16" customFormat="1" x14ac:dyDescent="0.8">
      <c r="B25" s="13"/>
      <c r="C25" s="13"/>
      <c r="D25" s="13"/>
      <c r="E25" s="5"/>
      <c r="F25" s="14"/>
      <c r="G25" s="5"/>
      <c r="H25" s="15"/>
      <c r="I25" s="13"/>
      <c r="J25" s="6"/>
    </row>
  </sheetData>
  <printOptions horizontalCentered="1" verticalCentered="1" gridLines="1"/>
  <pageMargins left="0" right="0" top="0.5" bottom="0" header="0" footer="0.3"/>
  <pageSetup scale="90" orientation="landscape" horizontalDpi="0" verticalDpi="0" r:id="rId1"/>
  <headerFooter>
    <oddHeader>&amp;C&amp;"Calibri,Regular"&amp;K000000DOUGHERTY LAKE 2021 LANDSCAPE BUDGET</oddHeader>
    <oddFooter>&amp;R&amp;"Calibri,Regular"&amp;K000000&amp;P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2022 Budget Request</vt:lpstr>
      <vt:lpstr>2021 Exp Greenwood and Daniel</vt:lpstr>
      <vt:lpstr>Contractors Vendors</vt:lpstr>
      <vt:lpstr>2021 Requested Landscape Budget</vt:lpstr>
      <vt:lpstr>'2021 Exp Greenwood and Daniel'!Print_Titles</vt:lpstr>
      <vt:lpstr>'2022 Budget Request'!Print_Titles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Bouchein</dc:creator>
  <cp:lastModifiedBy>Carel Reynolds</cp:lastModifiedBy>
  <cp:lastPrinted>2022-01-07T15:52:23Z</cp:lastPrinted>
  <dcterms:created xsi:type="dcterms:W3CDTF">2020-12-08T14:38:44Z</dcterms:created>
  <dcterms:modified xsi:type="dcterms:W3CDTF">2022-01-11T02:00:52Z</dcterms:modified>
</cp:coreProperties>
</file>